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  <sheet state="visible" name="Open &amp; Verify" sheetId="2" r:id="rId6"/>
  </sheets>
  <definedNames/>
  <calcPr/>
</workbook>
</file>

<file path=xl/sharedStrings.xml><?xml version="1.0" encoding="utf-8"?>
<sst xmlns="http://schemas.openxmlformats.org/spreadsheetml/2006/main" count="72" uniqueCount="72">
  <si>
    <t>XLSX Open &amp; Verify — Purchase Detail</t>
  </si>
  <si>
    <t>Purpose</t>
  </si>
  <si>
    <t>Open an XLSX file in Google Sheets and compare its imported purchase totals with independently recalculated values.</t>
  </si>
  <si>
    <t>Manual opening step</t>
  </si>
  <si>
    <t>Upload the .xlsx file to Google Drive, then choose Open with &gt; Google Sheets. To create a native Sheets copy, choose File &gt; Save as Google Sheets.</t>
  </si>
  <si>
    <t>Verification summary</t>
  </si>
  <si>
    <t>Row checks</t>
  </si>
  <si>
    <t>Batch control</t>
  </si>
  <si>
    <t>Expected grand total (USD)</t>
  </si>
  <si>
    <t>Match rows</t>
  </si>
  <si>
    <t>Records loaded</t>
  </si>
  <si>
    <t>Imported grand total (USD)</t>
  </si>
  <si>
    <t>Review rows</t>
  </si>
  <si>
    <t>Exception rows</t>
  </si>
  <si>
    <t>Difference: imported - expected (USD)</t>
  </si>
  <si>
    <t>Needs input rows</t>
  </si>
  <si>
    <t>Ready to use?</t>
  </si>
  <si>
    <t>Invalid source rows</t>
  </si>
  <si>
    <t>As-of date (editable)</t>
  </si>
  <si>
    <t>2026-10-31</t>
  </si>
  <si>
    <t>Editable columns</t>
  </si>
  <si>
    <t>Use A:I, K, and N in rows 11:20. Preserve formulas in J, L, and M.</t>
  </si>
  <si>
    <t>Record ID</t>
  </si>
  <si>
    <t>Received date</t>
  </si>
  <si>
    <t>Supplier</t>
  </si>
  <si>
    <t>Item or service</t>
  </si>
  <si>
    <t>Category</t>
  </si>
  <si>
    <t>Quantity</t>
  </si>
  <si>
    <t>Unit price (USD)</t>
  </si>
  <si>
    <t>Discount (USD)</t>
  </si>
  <si>
    <t>Tax rate (decimal)</t>
  </si>
  <si>
    <t>Expected total (USD)</t>
  </si>
  <si>
    <t>Imported total (USD)</t>
  </si>
  <si>
    <t>Difference (USD)</t>
  </si>
  <si>
    <t>Check status</t>
  </si>
  <si>
    <t>Notes / manual action</t>
  </si>
  <si>
    <t>PO-1001</t>
  </si>
  <si>
    <t>2026-10-02</t>
  </si>
  <si>
    <t>Northstar Office</t>
  </si>
  <si>
    <t>Ergonomic chair</t>
  </si>
  <si>
    <t>Equipment</t>
  </si>
  <si>
    <t>Taxable equipment purchase</t>
  </si>
  <si>
    <t>PO-1002</t>
  </si>
  <si>
    <t>2026-10-04</t>
  </si>
  <si>
    <t>Harbor Print</t>
  </si>
  <si>
    <t>Event flyers</t>
  </si>
  <si>
    <t>Marketing</t>
  </si>
  <si>
    <t>Bulk quantity with fractional unit price</t>
  </si>
  <si>
    <t>PO-1003</t>
  </si>
  <si>
    <t>2026-10-08</t>
  </si>
  <si>
    <t>Cloudline Software</t>
  </si>
  <si>
    <t>Annual design license</t>
  </si>
  <si>
    <t>Software</t>
  </si>
  <si>
    <t>Annual discount applied</t>
  </si>
  <si>
    <t>PO-1004</t>
  </si>
  <si>
    <t>2026-10-11</t>
  </si>
  <si>
    <t>Metro Courier</t>
  </si>
  <si>
    <t>Rush delivery</t>
  </si>
  <si>
    <t>Logistics</t>
  </si>
  <si>
    <t>One-cent rounding tolerance</t>
  </si>
  <si>
    <t>PO-1005</t>
  </si>
  <si>
    <t>2026-10-15</t>
  </si>
  <si>
    <t>Cedar Catering</t>
  </si>
  <si>
    <t>Workshop lunch</t>
  </si>
  <si>
    <t>Meals</t>
  </si>
  <si>
    <t>Discount applied before tax</t>
  </si>
  <si>
    <t>PO-1006</t>
  </si>
  <si>
    <t>2026-10-21</t>
  </si>
  <si>
    <t>Apex Repairs</t>
  </si>
  <si>
    <t>Monitor repair</t>
  </si>
  <si>
    <t>Repairs</t>
  </si>
  <si>
    <t>Review the two-dollar discrepancy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</si>
</sst>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8EFE5"/>
        <bgColor rgb="FFD8EFE5"/>
      </patternFill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  <xf borderId="0" fillId="2" fontId="2" numFmtId="0" xfId="0" applyAlignment="1" applyFill="1" applyFon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4" width="22.63"/>
  </cols>
  <sheetData>
    <row r="1">
      <c r="A1" s="1" t="s">
        <v>0</v>
      </c>
    </row>
    <row r="2">
      <c r="A2" s="1" t="s">
        <v>1</v>
      </c>
      <c r="B2" s="1" t="s">
        <v>2</v>
      </c>
    </row>
    <row r="3">
      <c r="A3" s="1" t="s">
        <v>3</v>
      </c>
      <c r="B3" s="1" t="s">
        <v>4</v>
      </c>
    </row>
    <row r="4">
      <c r="A4" s="1" t="s">
        <v>5</v>
      </c>
      <c r="D4" s="1" t="s">
        <v>6</v>
      </c>
      <c r="G4" s="1" t="s">
        <v>7</v>
      </c>
    </row>
    <row r="5">
      <c r="A5" s="1" t="s">
        <v>8</v>
      </c>
      <c r="B5" s="1">
        <f>ROUND(SUM(J11:J20),2)</f>
        <v>1823.32</v>
      </c>
      <c r="D5" s="1" t="s">
        <v>9</v>
      </c>
      <c r="E5" s="1">
        <f>COUNTIF(M11:M20,"Match")</f>
        <v>5</v>
      </c>
      <c r="G5" s="1" t="s">
        <v>10</v>
      </c>
      <c r="H5" s="1">
        <f>COUNTA(A11:A20)</f>
        <v>6</v>
      </c>
    </row>
    <row r="6">
      <c r="A6" s="1" t="s">
        <v>11</v>
      </c>
      <c r="B6" s="1">
        <f>ROUND(SUM(K11:K20),2)</f>
        <v>1825.31</v>
      </c>
      <c r="D6" s="1" t="s">
        <v>12</v>
      </c>
      <c r="E6" s="1">
        <f>COUNTIF(M11:M20,"Review")</f>
        <v>1</v>
      </c>
      <c r="G6" s="1" t="s">
        <v>13</v>
      </c>
      <c r="H6" s="1">
        <f>SUM(E6:E8)</f>
        <v>1</v>
      </c>
    </row>
    <row r="7">
      <c r="A7" s="1" t="s">
        <v>14</v>
      </c>
      <c r="B7" s="1">
        <f>ROUND(B6-B5,2)</f>
        <v>1.99</v>
      </c>
      <c r="D7" s="1" t="s">
        <v>15</v>
      </c>
      <c r="E7" s="1">
        <f>COUNTIF(M11:M20,"Needs input")</f>
        <v>0</v>
      </c>
      <c r="G7" s="1" t="s">
        <v>16</v>
      </c>
      <c r="H7" s="1" t="str">
        <f>IF(AND(H5&gt;0,H6=0),"Yes","No")</f>
        <v>No</v>
      </c>
    </row>
    <row r="8">
      <c r="D8" s="1" t="s">
        <v>17</v>
      </c>
      <c r="E8" s="1">
        <f>COUNTIF(M11:M20,"Invalid source")</f>
        <v>0</v>
      </c>
      <c r="G8" s="1" t="s">
        <v>18</v>
      </c>
      <c r="H8" s="2" t="s">
        <v>19</v>
      </c>
    </row>
    <row r="9">
      <c r="A9" s="1" t="s">
        <v>20</v>
      </c>
      <c r="B9" s="1" t="s">
        <v>21</v>
      </c>
    </row>
    <row r="10">
      <c r="A10" s="3" t="s">
        <v>22</v>
      </c>
      <c r="B10" s="3" t="s">
        <v>23</v>
      </c>
      <c r="C10" s="3" t="s">
        <v>24</v>
      </c>
      <c r="D10" s="3" t="s">
        <v>25</v>
      </c>
      <c r="E10" s="3" t="s">
        <v>26</v>
      </c>
      <c r="F10" s="3" t="s">
        <v>27</v>
      </c>
      <c r="G10" s="3" t="s">
        <v>28</v>
      </c>
      <c r="H10" s="3" t="s">
        <v>29</v>
      </c>
      <c r="I10" s="3" t="s">
        <v>30</v>
      </c>
      <c r="J10" s="3" t="s">
        <v>31</v>
      </c>
      <c r="K10" s="3" t="s">
        <v>32</v>
      </c>
      <c r="L10" s="3" t="s">
        <v>33</v>
      </c>
      <c r="M10" s="3" t="s">
        <v>34</v>
      </c>
      <c r="N10" s="3" t="s">
        <v>35</v>
      </c>
    </row>
    <row r="11">
      <c r="A11" s="1" t="s">
        <v>36</v>
      </c>
      <c r="B11" s="2" t="s">
        <v>37</v>
      </c>
      <c r="C11" s="1" t="s">
        <v>38</v>
      </c>
      <c r="D11" s="1" t="s">
        <v>39</v>
      </c>
      <c r="E11" s="1" t="s">
        <v>40</v>
      </c>
      <c r="F11" s="4">
        <v>2.0</v>
      </c>
      <c r="G11" s="4">
        <v>185.0</v>
      </c>
      <c r="H11" s="4">
        <v>20.0</v>
      </c>
      <c r="I11" s="4">
        <v>0.0825</v>
      </c>
      <c r="J11" s="1">
        <f t="shared" ref="J11:J20" si="1">IF(A11="",0,IF(OR(F11&lt;=0,G11&lt;0,H11&lt;0,I11&lt;0,I11&gt;1,H11&gt;F11*G11),0,ROUND(MAX(0,F11*G11-H11)*(1+I11),2)))</f>
        <v>378.88</v>
      </c>
      <c r="K11" s="4">
        <v>378.88</v>
      </c>
      <c r="L11" s="1">
        <f t="shared" ref="L11:L20" si="2">IF(A11="",0,IF(OR(F11&lt;=0,G11&lt;0,H11&lt;0,I11&lt;0,I11&gt;1,H11&gt;F11*G11,K11=""),0,ROUND(K11-J11,2)))</f>
        <v>0</v>
      </c>
      <c r="M11" s="1" t="str">
        <f t="shared" ref="M11:M20" si="3">IF(A11="","Unused",IF(OR(F11&lt;=0,G11&lt;0,H11&lt;0,I11&lt;0,I11&gt;1,H11&gt;F11*G11),"Invalid source",IF(K11="","Needs input",IF(AND(L11&gt;=-0.01,L11&lt;=0.01),"Match","Review"))))</f>
        <v>Match</v>
      </c>
      <c r="N11" s="1" t="s">
        <v>41</v>
      </c>
    </row>
    <row r="12">
      <c r="A12" s="1" t="s">
        <v>42</v>
      </c>
      <c r="B12" s="2" t="s">
        <v>43</v>
      </c>
      <c r="C12" s="1" t="s">
        <v>44</v>
      </c>
      <c r="D12" s="1" t="s">
        <v>45</v>
      </c>
      <c r="E12" s="1" t="s">
        <v>46</v>
      </c>
      <c r="F12" s="4">
        <v>1000.0</v>
      </c>
      <c r="G12" s="4">
        <v>0.18</v>
      </c>
      <c r="H12" s="4">
        <v>0.0</v>
      </c>
      <c r="I12" s="4">
        <v>0.0</v>
      </c>
      <c r="J12" s="1">
        <f t="shared" si="1"/>
        <v>180</v>
      </c>
      <c r="K12" s="4">
        <v>180.0</v>
      </c>
      <c r="L12" s="1">
        <f t="shared" si="2"/>
        <v>0</v>
      </c>
      <c r="M12" s="1" t="str">
        <f t="shared" si="3"/>
        <v>Match</v>
      </c>
      <c r="N12" s="1" t="s">
        <v>47</v>
      </c>
    </row>
    <row r="13">
      <c r="A13" s="1" t="s">
        <v>48</v>
      </c>
      <c r="B13" s="2" t="s">
        <v>49</v>
      </c>
      <c r="C13" s="1" t="s">
        <v>50</v>
      </c>
      <c r="D13" s="1" t="s">
        <v>51</v>
      </c>
      <c r="E13" s="1" t="s">
        <v>52</v>
      </c>
      <c r="F13" s="4">
        <v>1.0</v>
      </c>
      <c r="G13" s="4">
        <v>720.0</v>
      </c>
      <c r="H13" s="4">
        <v>72.0</v>
      </c>
      <c r="I13" s="4">
        <v>0.0</v>
      </c>
      <c r="J13" s="1">
        <f t="shared" si="1"/>
        <v>648</v>
      </c>
      <c r="K13" s="4">
        <v>648.0</v>
      </c>
      <c r="L13" s="1">
        <f t="shared" si="2"/>
        <v>0</v>
      </c>
      <c r="M13" s="1" t="str">
        <f t="shared" si="3"/>
        <v>Match</v>
      </c>
      <c r="N13" s="1" t="s">
        <v>53</v>
      </c>
    </row>
    <row r="14">
      <c r="A14" s="1" t="s">
        <v>54</v>
      </c>
      <c r="B14" s="2" t="s">
        <v>55</v>
      </c>
      <c r="C14" s="1" t="s">
        <v>56</v>
      </c>
      <c r="D14" s="1" t="s">
        <v>57</v>
      </c>
      <c r="E14" s="1" t="s">
        <v>58</v>
      </c>
      <c r="F14" s="4">
        <v>3.0</v>
      </c>
      <c r="G14" s="4">
        <v>42.5</v>
      </c>
      <c r="H14" s="4">
        <v>0.0</v>
      </c>
      <c r="I14" s="4">
        <v>0.05</v>
      </c>
      <c r="J14" s="1">
        <f t="shared" si="1"/>
        <v>133.88</v>
      </c>
      <c r="K14" s="4">
        <v>133.87</v>
      </c>
      <c r="L14" s="1">
        <f t="shared" si="2"/>
        <v>-0.01</v>
      </c>
      <c r="M14" s="1" t="str">
        <f t="shared" si="3"/>
        <v>Match</v>
      </c>
      <c r="N14" s="1" t="s">
        <v>59</v>
      </c>
    </row>
    <row r="15">
      <c r="A15" s="1" t="s">
        <v>60</v>
      </c>
      <c r="B15" s="2" t="s">
        <v>61</v>
      </c>
      <c r="C15" s="1" t="s">
        <v>62</v>
      </c>
      <c r="D15" s="1" t="s">
        <v>63</v>
      </c>
      <c r="E15" s="1" t="s">
        <v>64</v>
      </c>
      <c r="F15" s="4">
        <v>18.0</v>
      </c>
      <c r="G15" s="4">
        <v>16.5</v>
      </c>
      <c r="H15" s="4">
        <v>15.0</v>
      </c>
      <c r="I15" s="4">
        <v>0.08</v>
      </c>
      <c r="J15" s="1">
        <f t="shared" si="1"/>
        <v>304.56</v>
      </c>
      <c r="K15" s="4">
        <v>304.56</v>
      </c>
      <c r="L15" s="1">
        <f t="shared" si="2"/>
        <v>0</v>
      </c>
      <c r="M15" s="1" t="str">
        <f t="shared" si="3"/>
        <v>Match</v>
      </c>
      <c r="N15" s="1" t="s">
        <v>65</v>
      </c>
    </row>
    <row r="16">
      <c r="A16" s="1" t="s">
        <v>66</v>
      </c>
      <c r="B16" s="2" t="s">
        <v>67</v>
      </c>
      <c r="C16" s="1" t="s">
        <v>68</v>
      </c>
      <c r="D16" s="1" t="s">
        <v>69</v>
      </c>
      <c r="E16" s="1" t="s">
        <v>70</v>
      </c>
      <c r="F16" s="4">
        <v>2.0</v>
      </c>
      <c r="G16" s="4">
        <v>89.0</v>
      </c>
      <c r="H16" s="4">
        <v>0.0</v>
      </c>
      <c r="I16" s="4">
        <v>0.0</v>
      </c>
      <c r="J16" s="1">
        <f t="shared" si="1"/>
        <v>178</v>
      </c>
      <c r="K16" s="4">
        <v>180.0</v>
      </c>
      <c r="L16" s="1">
        <f t="shared" si="2"/>
        <v>2</v>
      </c>
      <c r="M16" s="1" t="str">
        <f t="shared" si="3"/>
        <v>Review</v>
      </c>
      <c r="N16" s="1" t="s">
        <v>71</v>
      </c>
    </row>
    <row r="17">
      <c r="J17" s="1">
        <f t="shared" si="1"/>
        <v>0</v>
      </c>
      <c r="L17" s="1">
        <f t="shared" si="2"/>
        <v>0</v>
      </c>
      <c r="M17" s="1" t="str">
        <f t="shared" si="3"/>
        <v>Unused</v>
      </c>
    </row>
    <row r="18">
      <c r="J18" s="1">
        <f t="shared" si="1"/>
        <v>0</v>
      </c>
      <c r="L18" s="1">
        <f t="shared" si="2"/>
        <v>0</v>
      </c>
      <c r="M18" s="1" t="str">
        <f t="shared" si="3"/>
        <v>Unused</v>
      </c>
    </row>
    <row r="19">
      <c r="J19" s="1">
        <f t="shared" si="1"/>
        <v>0</v>
      </c>
      <c r="L19" s="1">
        <f t="shared" si="2"/>
        <v>0</v>
      </c>
      <c r="M19" s="1" t="str">
        <f t="shared" si="3"/>
        <v>Unused</v>
      </c>
    </row>
    <row r="20">
      <c r="J20" s="1">
        <f t="shared" si="1"/>
        <v>0</v>
      </c>
      <c r="L20" s="1">
        <f t="shared" si="2"/>
        <v>0</v>
      </c>
      <c r="M20" s="1" t="str">
        <f t="shared" si="3"/>
        <v>Unused</v>
      </c>
    </row>
  </sheetData>
  <drawing r:id="rId1"/>
</worksheet>
</file>